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6" windowWidth="9504" windowHeight="8040" activeTab="0"/>
  </bookViews>
  <sheets>
    <sheet name="Tabelle1" sheetId="1" r:id="rId1"/>
  </sheets>
  <definedNames>
    <definedName name="_xlnm.Print_Area" localSheetId="0">'Tabelle1'!$A$1:$K$30</definedName>
  </definedNames>
  <calcPr fullCalcOnLoad="1"/>
</workbook>
</file>

<file path=xl/sharedStrings.xml><?xml version="1.0" encoding="utf-8"?>
<sst xmlns="http://schemas.openxmlformats.org/spreadsheetml/2006/main" count="28" uniqueCount="27">
  <si>
    <t>Kinderwagen</t>
  </si>
  <si>
    <t>Rollstuhl</t>
  </si>
  <si>
    <t>Rollator</t>
  </si>
  <si>
    <t>Fussgänger</t>
  </si>
  <si>
    <t>Fussgänger mit Taschen</t>
  </si>
  <si>
    <t>Brückenbreite:</t>
  </si>
  <si>
    <t>Wer</t>
  </si>
  <si>
    <t>Mindestbreite von Rad-/Fuss-Brücken mit Begegnungsverkehr</t>
  </si>
  <si>
    <t>NL: Radler schiebend</t>
  </si>
  <si>
    <t>NL: Radler stehend</t>
  </si>
  <si>
    <t>NL: Fussgänger längs stehend</t>
  </si>
  <si>
    <t>mit Notlösungen NL</t>
  </si>
  <si>
    <t>HR 2017-01-10</t>
  </si>
  <si>
    <t>trifft:</t>
  </si>
  <si>
    <t>ohne Notlösungen NL</t>
  </si>
  <si>
    <t>Radler fahrend</t>
  </si>
  <si>
    <t>braucht</t>
  </si>
  <si>
    <t>Parameter</t>
  </si>
  <si>
    <t>Hier nichts ändern</t>
  </si>
  <si>
    <t>Hier Personen und Breiten ändern</t>
  </si>
  <si>
    <r>
      <t xml:space="preserve"> hier ändern 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(Teilnehmer und Breiten nur in Liste "Parameter! ändern.)</t>
    </r>
  </si>
  <si>
    <t xml:space="preserve">Breite ungeeignet für  </t>
  </si>
  <si>
    <t xml:space="preserve">Breite grenzwertig für  </t>
  </si>
  <si>
    <t xml:space="preserve">Breite geeignet für  </t>
  </si>
  <si>
    <t>Begegnungen</t>
  </si>
  <si>
    <t>Gesamt</t>
  </si>
  <si>
    <t>Ein Fahrradgespann mit Anhänger ist bis zu 360 cm lang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</si>
</sst>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 &quot;cm&quot;"/>
  </numFmts>
  <fonts count="1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.25"/>
      <name val="Arial"/>
      <family val="0"/>
    </font>
    <font>
      <sz val="2.5"/>
      <name val="Arial"/>
      <family val="0"/>
    </font>
    <font>
      <i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color indexed="19"/>
      <name val="Arial"/>
      <family val="2"/>
    </font>
    <font>
      <sz val="6"/>
      <color indexed="53"/>
      <name val="Arial"/>
      <family val="2"/>
    </font>
    <font>
      <b/>
      <sz val="6"/>
      <color indexed="53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2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1" xfId="0" applyFont="1" applyBorder="1" applyAlignment="1" quotePrefix="1">
      <alignment horizontal="center"/>
    </xf>
    <xf numFmtId="0" fontId="0" fillId="0" borderId="1" xfId="0" applyFont="1" applyBorder="1" applyAlignment="1" quotePrefix="1">
      <alignment horizontal="center"/>
    </xf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6" fillId="3" borderId="0" xfId="0" applyFont="1" applyFill="1" applyAlignment="1">
      <alignment horizontal="right"/>
    </xf>
    <xf numFmtId="0" fontId="6" fillId="4" borderId="0" xfId="0" applyFont="1" applyFill="1" applyAlignment="1">
      <alignment horizontal="right"/>
    </xf>
    <xf numFmtId="0" fontId="11" fillId="0" borderId="0" xfId="0" applyFont="1" applyAlignment="1">
      <alignment/>
    </xf>
    <xf numFmtId="164" fontId="2" fillId="5" borderId="2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center"/>
    </xf>
    <xf numFmtId="9" fontId="6" fillId="0" borderId="3" xfId="0" applyNumberFormat="1" applyFont="1" applyBorder="1" applyAlignment="1">
      <alignment/>
    </xf>
    <xf numFmtId="0" fontId="1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4" xfId="0" applyBorder="1" applyAlignment="1">
      <alignment/>
    </xf>
    <xf numFmtId="9" fontId="0" fillId="0" borderId="5" xfId="0" applyNumberFormat="1" applyFont="1" applyBorder="1" applyAlignment="1">
      <alignment/>
    </xf>
    <xf numFmtId="9" fontId="0" fillId="0" borderId="3" xfId="0" applyNumberFormat="1" applyFont="1" applyBorder="1" applyAlignment="1">
      <alignment/>
    </xf>
    <xf numFmtId="9" fontId="1" fillId="0" borderId="6" xfId="0" applyNumberFormat="1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8" xfId="0" applyNumberFormat="1" applyFont="1" applyBorder="1" applyAlignment="1">
      <alignment horizontal="center" textRotation="90" wrapText="1"/>
    </xf>
    <xf numFmtId="0" fontId="13" fillId="0" borderId="9" xfId="0" applyNumberFormat="1" applyFont="1" applyBorder="1" applyAlignment="1">
      <alignment horizontal="center" textRotation="90" wrapText="1"/>
    </xf>
    <xf numFmtId="0" fontId="13" fillId="0" borderId="10" xfId="0" applyFont="1" applyBorder="1" applyAlignment="1">
      <alignment/>
    </xf>
    <xf numFmtId="0" fontId="13" fillId="0" borderId="0" xfId="0" applyNumberFormat="1" applyFont="1" applyBorder="1" applyAlignment="1">
      <alignment horizontal="center"/>
    </xf>
    <xf numFmtId="0" fontId="13" fillId="0" borderId="11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11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center"/>
    </xf>
    <xf numFmtId="0" fontId="14" fillId="0" borderId="13" xfId="0" applyNumberFormat="1" applyFont="1" applyBorder="1" applyAlignment="1">
      <alignment horizontal="center"/>
    </xf>
    <xf numFmtId="0" fontId="14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2" fillId="0" borderId="16" xfId="0" applyNumberFormat="1" applyFont="1" applyBorder="1" applyAlignment="1">
      <alignment horizontal="center"/>
    </xf>
    <xf numFmtId="0" fontId="12" fillId="0" borderId="17" xfId="0" applyNumberFormat="1" applyFont="1" applyBorder="1" applyAlignment="1">
      <alignment horizontal="center"/>
    </xf>
    <xf numFmtId="0" fontId="5" fillId="0" borderId="7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4" fontId="4" fillId="0" borderId="11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164" fontId="4" fillId="0" borderId="14" xfId="0" applyNumberFormat="1" applyFont="1" applyBorder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17" xfId="0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right"/>
    </xf>
    <xf numFmtId="0" fontId="0" fillId="0" borderId="19" xfId="0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0" fillId="0" borderId="21" xfId="0" applyBorder="1" applyAlignment="1">
      <alignment/>
    </xf>
    <xf numFmtId="164" fontId="4" fillId="0" borderId="0" xfId="0" applyNumberFormat="1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0" fontId="4" fillId="0" borderId="21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164" fontId="4" fillId="0" borderId="13" xfId="0" applyNumberFormat="1" applyFont="1" applyBorder="1" applyAlignment="1">
      <alignment horizontal="right"/>
    </xf>
    <xf numFmtId="0" fontId="5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textRotation="90" wrapText="1"/>
    </xf>
    <xf numFmtId="0" fontId="15" fillId="0" borderId="0" xfId="0" applyFont="1" applyAlignment="1">
      <alignment horizontal="right"/>
    </xf>
    <xf numFmtId="0" fontId="15" fillId="0" borderId="28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9" fontId="15" fillId="0" borderId="6" xfId="0" applyNumberFormat="1" applyFont="1" applyBorder="1" applyAlignment="1">
      <alignment/>
    </xf>
    <xf numFmtId="0" fontId="11" fillId="0" borderId="28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ill>
        <patternFill>
          <bgColor rgb="FFFF99CC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75"/>
          <c:y val="0"/>
          <c:w val="0.719"/>
          <c:h val="0.8845"/>
        </c:manualLayout>
      </c:layout>
      <c:pie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</c:spPr>
          </c:dPt>
          <c:dPt>
            <c:idx val="1"/>
            <c:spPr>
              <a:solidFill>
                <a:srgbClr val="FFFF99"/>
              </a:solidFill>
            </c:spPr>
          </c:dPt>
          <c:dPt>
            <c:idx val="2"/>
            <c:spPr>
              <a:solidFill>
                <a:srgbClr val="CCFFCC"/>
              </a:solidFill>
            </c:spPr>
          </c:dPt>
          <c:val>
            <c:numRef>
              <c:f>Tabelle1!$E$19:$E$21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055"/>
          <c:w val="0.809"/>
          <c:h val="0.8895"/>
        </c:manualLayout>
      </c:layout>
      <c:pieChart>
        <c:varyColors val="1"/>
        <c:ser>
          <c:idx val="0"/>
          <c:order val="0"/>
          <c:spPr>
            <a:solidFill>
              <a:srgbClr val="CCFF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</c:spPr>
          </c:dPt>
          <c:dPt>
            <c:idx val="1"/>
            <c:spPr>
              <a:solidFill>
                <a:srgbClr val="FFFF99"/>
              </a:solidFill>
            </c:spPr>
          </c:dPt>
          <c:dPt>
            <c:idx val="2"/>
            <c:spPr>
              <a:solidFill>
                <a:srgbClr val="CCFFCC"/>
              </a:solidFill>
            </c:spPr>
          </c:dPt>
          <c:val>
            <c:numRef>
              <c:f>Tabelle1!$I$19:$I$21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22</xdr:row>
      <xdr:rowOff>19050</xdr:rowOff>
    </xdr:from>
    <xdr:to>
      <xdr:col>5</xdr:col>
      <xdr:colOff>152400</xdr:colOff>
      <xdr:row>30</xdr:row>
      <xdr:rowOff>142875</xdr:rowOff>
    </xdr:to>
    <xdr:graphicFrame>
      <xdr:nvGraphicFramePr>
        <xdr:cNvPr id="1" name="Chart 3"/>
        <xdr:cNvGraphicFramePr/>
      </xdr:nvGraphicFramePr>
      <xdr:xfrm>
        <a:off x="1952625" y="4457700"/>
        <a:ext cx="1771650" cy="144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457200</xdr:colOff>
      <xdr:row>22</xdr:row>
      <xdr:rowOff>9525</xdr:rowOff>
    </xdr:from>
    <xdr:to>
      <xdr:col>9</xdr:col>
      <xdr:colOff>161925</xdr:colOff>
      <xdr:row>30</xdr:row>
      <xdr:rowOff>114300</xdr:rowOff>
    </xdr:to>
    <xdr:graphicFrame>
      <xdr:nvGraphicFramePr>
        <xdr:cNvPr id="2" name="Chart 4"/>
        <xdr:cNvGraphicFramePr/>
      </xdr:nvGraphicFramePr>
      <xdr:xfrm>
        <a:off x="4029075" y="4448175"/>
        <a:ext cx="1571625" cy="142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workbookViewId="0" topLeftCell="A3">
      <selection activeCell="D44" sqref="D44"/>
    </sheetView>
  </sheetViews>
  <sheetFormatPr defaultColWidth="11.421875" defaultRowHeight="12.75"/>
  <cols>
    <col min="1" max="1" width="21.57421875" style="0" customWidth="1"/>
    <col min="2" max="2" width="7.421875" style="0" customWidth="1"/>
    <col min="3" max="3" width="9.7109375" style="0" bestFit="1" customWidth="1"/>
    <col min="4" max="4" width="7.8515625" style="0" customWidth="1"/>
    <col min="5" max="11" width="7.00390625" style="0" bestFit="1" customWidth="1"/>
    <col min="12" max="13" width="7.00390625" style="0" customWidth="1"/>
    <col min="15" max="15" width="23.28125" style="0" customWidth="1"/>
    <col min="16" max="18" width="2.140625" style="0" bestFit="1" customWidth="1"/>
    <col min="19" max="19" width="3.57421875" style="0" bestFit="1" customWidth="1"/>
    <col min="20" max="21" width="2.140625" style="0" bestFit="1" customWidth="1"/>
    <col min="22" max="22" width="3.57421875" style="0" bestFit="1" customWidth="1"/>
    <col min="23" max="24" width="2.140625" style="0" bestFit="1" customWidth="1"/>
  </cols>
  <sheetData>
    <row r="1" spans="1:10" ht="17.25">
      <c r="A1" s="1" t="s">
        <v>7</v>
      </c>
      <c r="J1" s="12" t="s">
        <v>12</v>
      </c>
    </row>
    <row r="3" spans="2:4" ht="17.25">
      <c r="B3" s="4" t="s">
        <v>5</v>
      </c>
      <c r="C3" s="13">
        <v>150</v>
      </c>
      <c r="D3" s="18" t="s">
        <v>20</v>
      </c>
    </row>
    <row r="4" ht="13.5" thickBot="1"/>
    <row r="5" spans="1:25" ht="63" customHeight="1" thickTop="1">
      <c r="A5" s="47" t="s">
        <v>6</v>
      </c>
      <c r="B5" s="48" t="s">
        <v>13</v>
      </c>
      <c r="C5" s="49" t="str">
        <f>A7</f>
        <v>Fussgänger</v>
      </c>
      <c r="D5" s="49" t="str">
        <f>A8</f>
        <v>Kinderwagen</v>
      </c>
      <c r="E5" s="49" t="str">
        <f>A9</f>
        <v>Rollator</v>
      </c>
      <c r="F5" s="49" t="str">
        <f>A10</f>
        <v>Fussgänger mit Taschen</v>
      </c>
      <c r="G5" s="49" t="str">
        <f>A11</f>
        <v>Rollstuhl</v>
      </c>
      <c r="H5" s="49" t="str">
        <f>A12</f>
        <v>Radler fahrend</v>
      </c>
      <c r="I5" s="50" t="str">
        <f>A13</f>
        <v>NL: Fussgänger längs stehend</v>
      </c>
      <c r="J5" s="50" t="str">
        <f>A14</f>
        <v>NL: Radler stehend</v>
      </c>
      <c r="K5" s="51" t="str">
        <f>A15</f>
        <v>NL: Radler schiebend</v>
      </c>
      <c r="L5" s="67"/>
      <c r="M5" s="67"/>
      <c r="O5" s="23"/>
      <c r="P5" s="24" t="str">
        <f>C5</f>
        <v>Fussgänger</v>
      </c>
      <c r="Q5" s="24" t="str">
        <f aca="true" t="shared" si="0" ref="Q5:X5">D5</f>
        <v>Kinderwagen</v>
      </c>
      <c r="R5" s="24" t="str">
        <f t="shared" si="0"/>
        <v>Rollator</v>
      </c>
      <c r="S5" s="24" t="str">
        <f t="shared" si="0"/>
        <v>Fussgänger mit Taschen</v>
      </c>
      <c r="T5" s="24" t="str">
        <f t="shared" si="0"/>
        <v>Rollstuhl</v>
      </c>
      <c r="U5" s="24" t="str">
        <f t="shared" si="0"/>
        <v>Radler fahrend</v>
      </c>
      <c r="V5" s="24" t="str">
        <f t="shared" si="0"/>
        <v>NL: Fussgänger längs stehend</v>
      </c>
      <c r="W5" s="24" t="str">
        <f t="shared" si="0"/>
        <v>NL: Radler stehend</v>
      </c>
      <c r="X5" s="25" t="str">
        <f t="shared" si="0"/>
        <v>NL: Radler schiebend</v>
      </c>
      <c r="Y5" s="16"/>
    </row>
    <row r="6" spans="1:25" ht="12.75">
      <c r="A6" s="52"/>
      <c r="B6" s="17" t="s">
        <v>16</v>
      </c>
      <c r="C6" s="53">
        <f>B7</f>
        <v>75</v>
      </c>
      <c r="D6" s="53">
        <f>B8</f>
        <v>75</v>
      </c>
      <c r="E6" s="53">
        <f>B9</f>
        <v>75</v>
      </c>
      <c r="F6" s="53">
        <f>B10</f>
        <v>100</v>
      </c>
      <c r="G6" s="53">
        <f>B11</f>
        <v>90</v>
      </c>
      <c r="H6" s="53">
        <f>B12</f>
        <v>100</v>
      </c>
      <c r="I6" s="53">
        <f>B13</f>
        <v>40</v>
      </c>
      <c r="J6" s="53">
        <f>B14</f>
        <v>90</v>
      </c>
      <c r="K6" s="54">
        <f>B15</f>
        <v>120</v>
      </c>
      <c r="L6" s="53"/>
      <c r="M6" s="53"/>
      <c r="O6" s="26"/>
      <c r="P6" s="27"/>
      <c r="Q6" s="27"/>
      <c r="R6" s="27"/>
      <c r="S6" s="27"/>
      <c r="T6" s="27"/>
      <c r="U6" s="27"/>
      <c r="V6" s="27"/>
      <c r="W6" s="27"/>
      <c r="X6" s="28"/>
      <c r="Y6" s="16"/>
    </row>
    <row r="7" spans="1:25" ht="12.75">
      <c r="A7" s="52" t="str">
        <f>A39</f>
        <v>Fussgänger</v>
      </c>
      <c r="B7" s="55">
        <f>B39</f>
        <v>75</v>
      </c>
      <c r="C7" s="63">
        <f>$B7+C$6</f>
        <v>150</v>
      </c>
      <c r="D7" s="63"/>
      <c r="E7" s="63"/>
      <c r="F7" s="63"/>
      <c r="G7" s="63"/>
      <c r="H7" s="63"/>
      <c r="I7" s="63"/>
      <c r="J7" s="63"/>
      <c r="K7" s="64"/>
      <c r="L7" s="63"/>
      <c r="M7" s="63"/>
      <c r="N7" s="16"/>
      <c r="O7" s="29" t="str">
        <f>A7</f>
        <v>Fussgänger</v>
      </c>
      <c r="P7" s="30">
        <f>IF(C7=0,0,IF(C7&lt;$C$3,1,IF(C7=$C$3,2,IF(C7&gt;$C$3,3,0))))</f>
        <v>2</v>
      </c>
      <c r="Q7" s="30"/>
      <c r="R7" s="30"/>
      <c r="S7" s="30"/>
      <c r="T7" s="30"/>
      <c r="U7" s="30"/>
      <c r="V7" s="30"/>
      <c r="W7" s="30"/>
      <c r="X7" s="31"/>
      <c r="Y7" s="16"/>
    </row>
    <row r="8" spans="1:25" ht="12.75">
      <c r="A8" s="52" t="str">
        <f aca="true" t="shared" si="1" ref="A8:B12">A40</f>
        <v>Kinderwagen</v>
      </c>
      <c r="B8" s="55">
        <f t="shared" si="1"/>
        <v>75</v>
      </c>
      <c r="C8" s="63">
        <f aca="true" t="shared" si="2" ref="C8:K15">$B8+C$6</f>
        <v>150</v>
      </c>
      <c r="D8" s="63">
        <f t="shared" si="2"/>
        <v>150</v>
      </c>
      <c r="E8" s="63"/>
      <c r="F8" s="63"/>
      <c r="G8" s="63"/>
      <c r="H8" s="63"/>
      <c r="I8" s="63"/>
      <c r="J8" s="63"/>
      <c r="K8" s="64"/>
      <c r="L8" s="63"/>
      <c r="M8" s="63"/>
      <c r="O8" s="29" t="str">
        <f aca="true" t="shared" si="3" ref="O8:O15">A8</f>
        <v>Kinderwagen</v>
      </c>
      <c r="P8" s="30">
        <f aca="true" t="shared" si="4" ref="P8:P15">IF(C8=0,0,IF(C8&lt;$C$3,1,IF(C8=$C$3,2,IF(C8&gt;$C$3,3,0))))</f>
        <v>2</v>
      </c>
      <c r="Q8" s="30">
        <f>IF(D8=0,0,IF(D8&lt;$C$3,1,IF(D8=$C$3,2,IF(D8&gt;$C$3,3,0))))</f>
        <v>2</v>
      </c>
      <c r="R8" s="30"/>
      <c r="S8" s="30"/>
      <c r="T8" s="30"/>
      <c r="U8" s="30"/>
      <c r="V8" s="30"/>
      <c r="W8" s="30"/>
      <c r="X8" s="31"/>
      <c r="Y8" s="16"/>
    </row>
    <row r="9" spans="1:25" ht="12.75">
      <c r="A9" s="52" t="str">
        <f t="shared" si="1"/>
        <v>Rollator</v>
      </c>
      <c r="B9" s="55">
        <f t="shared" si="1"/>
        <v>75</v>
      </c>
      <c r="C9" s="63">
        <f t="shared" si="2"/>
        <v>150</v>
      </c>
      <c r="D9" s="63">
        <f t="shared" si="2"/>
        <v>150</v>
      </c>
      <c r="E9" s="63">
        <f t="shared" si="2"/>
        <v>150</v>
      </c>
      <c r="F9" s="63"/>
      <c r="G9" s="63"/>
      <c r="H9" s="63"/>
      <c r="I9" s="63"/>
      <c r="J9" s="63"/>
      <c r="K9" s="64"/>
      <c r="L9" s="63"/>
      <c r="M9" s="63"/>
      <c r="O9" s="29" t="str">
        <f t="shared" si="3"/>
        <v>Rollator</v>
      </c>
      <c r="P9" s="30">
        <f t="shared" si="4"/>
        <v>2</v>
      </c>
      <c r="Q9" s="30">
        <f aca="true" t="shared" si="5" ref="Q9:T15">IF(D9=0,0,IF(D9&lt;$C$3,1,IF(D9=$C$3,2,IF(D9&gt;$C$3,3,0))))</f>
        <v>2</v>
      </c>
      <c r="R9" s="30">
        <f t="shared" si="5"/>
        <v>2</v>
      </c>
      <c r="S9" s="30"/>
      <c r="T9" s="30"/>
      <c r="U9" s="30"/>
      <c r="V9" s="30"/>
      <c r="W9" s="30"/>
      <c r="X9" s="31"/>
      <c r="Y9" s="16"/>
    </row>
    <row r="10" spans="1:25" ht="12.75">
      <c r="A10" s="52" t="str">
        <f t="shared" si="1"/>
        <v>Fussgänger mit Taschen</v>
      </c>
      <c r="B10" s="55">
        <f t="shared" si="1"/>
        <v>100</v>
      </c>
      <c r="C10" s="63">
        <f>$B10+C$6</f>
        <v>175</v>
      </c>
      <c r="D10" s="63">
        <f>$B10+D$6</f>
        <v>175</v>
      </c>
      <c r="E10" s="63">
        <f>$B10+E$6</f>
        <v>175</v>
      </c>
      <c r="F10" s="63">
        <f>$B10+F$6</f>
        <v>200</v>
      </c>
      <c r="G10" s="63"/>
      <c r="H10" s="63"/>
      <c r="I10" s="63"/>
      <c r="J10" s="63"/>
      <c r="K10" s="64"/>
      <c r="L10" s="63"/>
      <c r="M10" s="63"/>
      <c r="O10" s="29" t="str">
        <f t="shared" si="3"/>
        <v>Fussgänger mit Taschen</v>
      </c>
      <c r="P10" s="30">
        <f t="shared" si="4"/>
        <v>3</v>
      </c>
      <c r="Q10" s="30">
        <f t="shared" si="5"/>
        <v>3</v>
      </c>
      <c r="R10" s="30">
        <f t="shared" si="5"/>
        <v>3</v>
      </c>
      <c r="S10" s="30">
        <f t="shared" si="5"/>
        <v>3</v>
      </c>
      <c r="T10" s="30"/>
      <c r="U10" s="30"/>
      <c r="V10" s="30"/>
      <c r="W10" s="30"/>
      <c r="X10" s="31"/>
      <c r="Y10" s="16"/>
    </row>
    <row r="11" spans="1:25" ht="12.75">
      <c r="A11" s="52" t="str">
        <f t="shared" si="1"/>
        <v>Rollstuhl</v>
      </c>
      <c r="B11" s="55">
        <f t="shared" si="1"/>
        <v>90</v>
      </c>
      <c r="C11" s="63">
        <f t="shared" si="2"/>
        <v>165</v>
      </c>
      <c r="D11" s="63">
        <f t="shared" si="2"/>
        <v>165</v>
      </c>
      <c r="E11" s="63">
        <f t="shared" si="2"/>
        <v>165</v>
      </c>
      <c r="F11" s="63">
        <f t="shared" si="2"/>
        <v>190</v>
      </c>
      <c r="G11" s="63">
        <f t="shared" si="2"/>
        <v>180</v>
      </c>
      <c r="H11" s="63"/>
      <c r="I11" s="63"/>
      <c r="J11" s="63"/>
      <c r="K11" s="64"/>
      <c r="L11" s="63"/>
      <c r="M11" s="63"/>
      <c r="O11" s="29" t="str">
        <f t="shared" si="3"/>
        <v>Rollstuhl</v>
      </c>
      <c r="P11" s="30">
        <f t="shared" si="4"/>
        <v>3</v>
      </c>
      <c r="Q11" s="30">
        <f t="shared" si="5"/>
        <v>3</v>
      </c>
      <c r="R11" s="30">
        <f t="shared" si="5"/>
        <v>3</v>
      </c>
      <c r="S11" s="30">
        <f t="shared" si="5"/>
        <v>3</v>
      </c>
      <c r="T11" s="30">
        <f t="shared" si="5"/>
        <v>3</v>
      </c>
      <c r="U11" s="30"/>
      <c r="V11" s="30"/>
      <c r="W11" s="30"/>
      <c r="X11" s="31"/>
      <c r="Y11" s="16"/>
    </row>
    <row r="12" spans="1:25" ht="12.75">
      <c r="A12" s="52" t="str">
        <f t="shared" si="1"/>
        <v>Radler fahrend</v>
      </c>
      <c r="B12" s="55">
        <f t="shared" si="1"/>
        <v>100</v>
      </c>
      <c r="C12" s="63">
        <f t="shared" si="2"/>
        <v>175</v>
      </c>
      <c r="D12" s="63">
        <f t="shared" si="2"/>
        <v>175</v>
      </c>
      <c r="E12" s="63">
        <f t="shared" si="2"/>
        <v>175</v>
      </c>
      <c r="F12" s="63">
        <f t="shared" si="2"/>
        <v>200</v>
      </c>
      <c r="G12" s="63">
        <f t="shared" si="2"/>
        <v>190</v>
      </c>
      <c r="H12" s="63">
        <f t="shared" si="2"/>
        <v>200</v>
      </c>
      <c r="I12" s="63"/>
      <c r="J12" s="63"/>
      <c r="K12" s="64"/>
      <c r="L12" s="63"/>
      <c r="M12" s="63"/>
      <c r="O12" s="29" t="str">
        <f t="shared" si="3"/>
        <v>Radler fahrend</v>
      </c>
      <c r="P12" s="30">
        <f t="shared" si="4"/>
        <v>3</v>
      </c>
      <c r="Q12" s="30">
        <f t="shared" si="5"/>
        <v>3</v>
      </c>
      <c r="R12" s="30">
        <f t="shared" si="5"/>
        <v>3</v>
      </c>
      <c r="S12" s="30">
        <f t="shared" si="5"/>
        <v>3</v>
      </c>
      <c r="T12" s="30">
        <f t="shared" si="5"/>
        <v>3</v>
      </c>
      <c r="U12" s="30">
        <f>IF(H12=0,0,IF(H12&lt;$C$3,1,IF(H12=$C$3,2,IF(H12&gt;$C$3,3,0))))</f>
        <v>3</v>
      </c>
      <c r="V12" s="30"/>
      <c r="W12" s="30"/>
      <c r="X12" s="31"/>
      <c r="Y12" s="16"/>
    </row>
    <row r="13" spans="1:25" s="2" customFormat="1" ht="11.25">
      <c r="A13" s="56" t="str">
        <f>A45</f>
        <v>NL: Fussgänger längs stehend</v>
      </c>
      <c r="B13" s="55">
        <f>B45</f>
        <v>40</v>
      </c>
      <c r="C13" s="53">
        <f t="shared" si="2"/>
        <v>115</v>
      </c>
      <c r="D13" s="53">
        <f t="shared" si="2"/>
        <v>115</v>
      </c>
      <c r="E13" s="53">
        <f t="shared" si="2"/>
        <v>115</v>
      </c>
      <c r="F13" s="53">
        <f t="shared" si="2"/>
        <v>140</v>
      </c>
      <c r="G13" s="53">
        <f t="shared" si="2"/>
        <v>130</v>
      </c>
      <c r="H13" s="53">
        <f t="shared" si="2"/>
        <v>140</v>
      </c>
      <c r="I13" s="53">
        <f t="shared" si="2"/>
        <v>80</v>
      </c>
      <c r="J13" s="53"/>
      <c r="K13" s="54"/>
      <c r="L13" s="53"/>
      <c r="M13" s="53"/>
      <c r="O13" s="29" t="str">
        <f t="shared" si="3"/>
        <v>NL: Fussgänger längs stehend</v>
      </c>
      <c r="P13" s="30">
        <f t="shared" si="4"/>
        <v>1</v>
      </c>
      <c r="Q13" s="30">
        <f t="shared" si="5"/>
        <v>1</v>
      </c>
      <c r="R13" s="30">
        <f t="shared" si="5"/>
        <v>1</v>
      </c>
      <c r="S13" s="30">
        <f t="shared" si="5"/>
        <v>1</v>
      </c>
      <c r="T13" s="30">
        <f t="shared" si="5"/>
        <v>1</v>
      </c>
      <c r="U13" s="30">
        <f>IF(H13&lt;$C$3,1,IF(H13=$C$3,2,IF(H13&gt;$C$3,3,0)))</f>
        <v>1</v>
      </c>
      <c r="V13" s="30">
        <f>IF(I13=0,0,IF(I13&lt;$C$3,1,IF(I13=$C$3,2,IF(I13&gt;$C$3,3,0))))</f>
        <v>1</v>
      </c>
      <c r="W13" s="30"/>
      <c r="X13" s="31"/>
      <c r="Y13" s="16"/>
    </row>
    <row r="14" spans="1:25" s="2" customFormat="1" ht="11.25">
      <c r="A14" s="56" t="str">
        <f>A46</f>
        <v>NL: Radler stehend</v>
      </c>
      <c r="B14" s="55">
        <f>B46</f>
        <v>90</v>
      </c>
      <c r="C14" s="53">
        <f t="shared" si="2"/>
        <v>165</v>
      </c>
      <c r="D14" s="53">
        <f t="shared" si="2"/>
        <v>165</v>
      </c>
      <c r="E14" s="53">
        <f t="shared" si="2"/>
        <v>165</v>
      </c>
      <c r="F14" s="53">
        <f t="shared" si="2"/>
        <v>190</v>
      </c>
      <c r="G14" s="53">
        <f t="shared" si="2"/>
        <v>180</v>
      </c>
      <c r="H14" s="53">
        <f t="shared" si="2"/>
        <v>190</v>
      </c>
      <c r="I14" s="53">
        <f t="shared" si="2"/>
        <v>130</v>
      </c>
      <c r="J14" s="53">
        <f t="shared" si="2"/>
        <v>180</v>
      </c>
      <c r="K14" s="54"/>
      <c r="L14" s="53"/>
      <c r="M14" s="53"/>
      <c r="O14" s="29" t="str">
        <f t="shared" si="3"/>
        <v>NL: Radler stehend</v>
      </c>
      <c r="P14" s="30">
        <f t="shared" si="4"/>
        <v>3</v>
      </c>
      <c r="Q14" s="30">
        <f t="shared" si="5"/>
        <v>3</v>
      </c>
      <c r="R14" s="30">
        <f t="shared" si="5"/>
        <v>3</v>
      </c>
      <c r="S14" s="30">
        <f t="shared" si="5"/>
        <v>3</v>
      </c>
      <c r="T14" s="30">
        <f t="shared" si="5"/>
        <v>3</v>
      </c>
      <c r="U14" s="30">
        <f>IF(H14&lt;$C$3,1,IF(H14=$C$3,2,IF(H14&gt;$C$3,3,0)))</f>
        <v>3</v>
      </c>
      <c r="V14" s="30">
        <f>IF(I14=0,0,IF(I14&lt;$C$3,1,IF(I14=$C$3,2,IF(I14&gt;$C$3,3,0))))</f>
        <v>1</v>
      </c>
      <c r="W14" s="30">
        <f>IF(J14=0,0,IF(J14&lt;$C$3,1,IF(J14=$C$3,2,IF(J14&gt;$C$3,3,0))))</f>
        <v>3</v>
      </c>
      <c r="X14" s="31"/>
      <c r="Y14" s="16"/>
    </row>
    <row r="15" spans="1:25" s="2" customFormat="1" ht="12" thickBot="1">
      <c r="A15" s="58" t="str">
        <f>A47</f>
        <v>NL: Radler schiebend</v>
      </c>
      <c r="B15" s="59">
        <f>B47</f>
        <v>120</v>
      </c>
      <c r="C15" s="65">
        <f t="shared" si="2"/>
        <v>195</v>
      </c>
      <c r="D15" s="65">
        <f t="shared" si="2"/>
        <v>195</v>
      </c>
      <c r="E15" s="65">
        <f t="shared" si="2"/>
        <v>195</v>
      </c>
      <c r="F15" s="65">
        <f t="shared" si="2"/>
        <v>220</v>
      </c>
      <c r="G15" s="65">
        <f t="shared" si="2"/>
        <v>210</v>
      </c>
      <c r="H15" s="65">
        <f t="shared" si="2"/>
        <v>220</v>
      </c>
      <c r="I15" s="65">
        <f t="shared" si="2"/>
        <v>160</v>
      </c>
      <c r="J15" s="65">
        <f t="shared" si="2"/>
        <v>210</v>
      </c>
      <c r="K15" s="66">
        <f t="shared" si="2"/>
        <v>240</v>
      </c>
      <c r="L15" s="53"/>
      <c r="M15" s="53"/>
      <c r="O15" s="32" t="str">
        <f t="shared" si="3"/>
        <v>NL: Radler schiebend</v>
      </c>
      <c r="P15" s="33">
        <f t="shared" si="4"/>
        <v>3</v>
      </c>
      <c r="Q15" s="33">
        <f t="shared" si="5"/>
        <v>3</v>
      </c>
      <c r="R15" s="33">
        <f t="shared" si="5"/>
        <v>3</v>
      </c>
      <c r="S15" s="33">
        <f t="shared" si="5"/>
        <v>3</v>
      </c>
      <c r="T15" s="33">
        <f t="shared" si="5"/>
        <v>3</v>
      </c>
      <c r="U15" s="33">
        <f>IF(H15&lt;$C$3,1,IF(H15=$C$3,2,IF(H15&gt;$C$3,3,0)))</f>
        <v>3</v>
      </c>
      <c r="V15" s="33">
        <f>IF(I15=0,0,IF(I15&lt;$C$3,1,IF(I15=$C$3,2,IF(I15&gt;$C$3,3,0))))</f>
        <v>3</v>
      </c>
      <c r="W15" s="33">
        <f>IF(J15=0,0,IF(J15&lt;$C$3,1,IF(J15=$C$3,2,IF(J15&gt;$C$3,3,0))))</f>
        <v>3</v>
      </c>
      <c r="X15" s="34">
        <f>IF(K15=0,0,IF(K15&lt;$C$3,1,IF(K15=$C$3,2,IF(K15&gt;$C$3,3,0))))</f>
        <v>3</v>
      </c>
      <c r="Y15" s="16"/>
    </row>
    <row r="16" spans="1:25" ht="15.75" thickBot="1">
      <c r="A16" s="60" t="s">
        <v>18</v>
      </c>
      <c r="B16" s="61"/>
      <c r="C16" s="61"/>
      <c r="D16" s="61"/>
      <c r="E16" s="61"/>
      <c r="F16" s="61"/>
      <c r="G16" s="61"/>
      <c r="H16" s="61"/>
      <c r="I16" s="61"/>
      <c r="J16" s="61"/>
      <c r="K16" s="62"/>
      <c r="L16" s="17"/>
      <c r="M16" s="17"/>
      <c r="O16" s="35" t="s">
        <v>18</v>
      </c>
      <c r="P16" s="36"/>
      <c r="Q16" s="36"/>
      <c r="R16" s="36"/>
      <c r="S16" s="36"/>
      <c r="T16" s="36"/>
      <c r="U16" s="36"/>
      <c r="V16" s="36"/>
      <c r="W16" s="36"/>
      <c r="X16" s="37"/>
      <c r="Y16" s="16"/>
    </row>
    <row r="17" spans="15:25" ht="13.5" thickTop="1">
      <c r="O17" s="17"/>
      <c r="P17" s="57"/>
      <c r="Q17" s="57"/>
      <c r="R17" s="57"/>
      <c r="S17" s="57"/>
      <c r="T17" s="57"/>
      <c r="U17" s="57"/>
      <c r="V17" s="57"/>
      <c r="W17" s="57"/>
      <c r="X17" s="57"/>
      <c r="Y17" s="16"/>
    </row>
    <row r="18" spans="2:25" ht="15">
      <c r="B18" s="5" t="s">
        <v>24</v>
      </c>
      <c r="C18" s="73" t="s">
        <v>14</v>
      </c>
      <c r="D18" s="74"/>
      <c r="E18" s="75"/>
      <c r="G18" s="76" t="s">
        <v>11</v>
      </c>
      <c r="H18" s="77"/>
      <c r="I18" s="78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9" ht="15">
      <c r="A19" s="11"/>
      <c r="B19" s="11" t="s">
        <v>21</v>
      </c>
      <c r="C19" s="6">
        <f>COUNTIF(P7:U12,3)</f>
        <v>15</v>
      </c>
      <c r="D19" s="14"/>
      <c r="E19" s="15">
        <f>C19/C$22</f>
        <v>0.7142857142857143</v>
      </c>
      <c r="F19" s="17"/>
      <c r="G19" s="7">
        <f>COUNTIF(P7:X15,3)</f>
        <v>31</v>
      </c>
      <c r="I19" s="20">
        <f>G19/G$22</f>
        <v>0.6888888888888889</v>
      </c>
    </row>
    <row r="20" spans="1:9" ht="15">
      <c r="A20" s="10"/>
      <c r="B20" s="10" t="s">
        <v>22</v>
      </c>
      <c r="C20" s="6">
        <f>COUNTIF(P7:U12,2)</f>
        <v>6</v>
      </c>
      <c r="D20" s="14"/>
      <c r="E20" s="15">
        <f>C20/C$22</f>
        <v>0.2857142857142857</v>
      </c>
      <c r="F20" s="17"/>
      <c r="G20" s="7">
        <f>COUNTIF(P7:X15,2)</f>
        <v>6</v>
      </c>
      <c r="I20" s="21">
        <f>G20/G$22</f>
        <v>0.13333333333333333</v>
      </c>
    </row>
    <row r="21" spans="1:25" ht="15">
      <c r="A21" s="9"/>
      <c r="B21" s="9" t="s">
        <v>23</v>
      </c>
      <c r="C21" s="6">
        <f>COUNTIF(P7:U12,1)</f>
        <v>0</v>
      </c>
      <c r="D21" s="14"/>
      <c r="E21" s="15">
        <f>C21/C$22</f>
        <v>0</v>
      </c>
      <c r="F21" s="17"/>
      <c r="G21" s="7">
        <f>COUNTIF(P7:X15,1)</f>
        <v>8</v>
      </c>
      <c r="I21" s="21">
        <f>G21/G$22</f>
        <v>0.17777777777777778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9" ht="12.75">
      <c r="A22" s="2"/>
      <c r="B22" s="68" t="s">
        <v>25</v>
      </c>
      <c r="C22" s="69">
        <f>COUNT(C7:H12)</f>
        <v>21</v>
      </c>
      <c r="D22" s="70"/>
      <c r="E22" s="71"/>
      <c r="F22" s="17"/>
      <c r="G22" s="72">
        <f>COUNT(C7:K15)</f>
        <v>45</v>
      </c>
      <c r="H22" s="19"/>
      <c r="I22" s="22"/>
    </row>
    <row r="26" spans="3:8" ht="15">
      <c r="C26" s="8"/>
      <c r="D26" s="8"/>
      <c r="E26" s="8"/>
      <c r="F26" s="8"/>
      <c r="G26" s="8"/>
      <c r="H26" s="3"/>
    </row>
    <row r="37" ht="13.5" thickBot="1"/>
    <row r="38" spans="1:2" ht="15">
      <c r="A38" s="38" t="s">
        <v>17</v>
      </c>
      <c r="B38" s="39"/>
    </row>
    <row r="39" spans="1:2" ht="12.75">
      <c r="A39" s="40" t="s">
        <v>3</v>
      </c>
      <c r="B39" s="41">
        <v>75</v>
      </c>
    </row>
    <row r="40" spans="1:2" ht="12.75">
      <c r="A40" s="40" t="s">
        <v>0</v>
      </c>
      <c r="B40" s="41">
        <v>75</v>
      </c>
    </row>
    <row r="41" spans="1:2" ht="12.75">
      <c r="A41" s="40" t="s">
        <v>2</v>
      </c>
      <c r="B41" s="41">
        <v>75</v>
      </c>
    </row>
    <row r="42" spans="1:2" ht="12.75">
      <c r="A42" s="40" t="s">
        <v>4</v>
      </c>
      <c r="B42" s="41">
        <v>100</v>
      </c>
    </row>
    <row r="43" spans="1:2" ht="12.75">
      <c r="A43" s="40" t="s">
        <v>1</v>
      </c>
      <c r="B43" s="41">
        <v>90</v>
      </c>
    </row>
    <row r="44" spans="1:4" ht="12.75">
      <c r="A44" s="40" t="s">
        <v>15</v>
      </c>
      <c r="B44" s="41">
        <v>100</v>
      </c>
      <c r="D44" t="s">
        <v>26</v>
      </c>
    </row>
    <row r="45" spans="1:2" ht="12.75">
      <c r="A45" s="42" t="s">
        <v>10</v>
      </c>
      <c r="B45" s="41">
        <v>40</v>
      </c>
    </row>
    <row r="46" spans="1:2" ht="12.75">
      <c r="A46" s="42" t="s">
        <v>9</v>
      </c>
      <c r="B46" s="41">
        <v>90</v>
      </c>
    </row>
    <row r="47" spans="1:2" ht="13.5" thickBot="1">
      <c r="A47" s="43" t="s">
        <v>8</v>
      </c>
      <c r="B47" s="44">
        <v>120</v>
      </c>
    </row>
    <row r="48" spans="1:2" ht="13.5" thickBot="1">
      <c r="A48" s="45" t="s">
        <v>19</v>
      </c>
      <c r="B48" s="46"/>
    </row>
  </sheetData>
  <mergeCells count="2">
    <mergeCell ref="C18:E18"/>
    <mergeCell ref="G18:I18"/>
  </mergeCells>
  <conditionalFormatting sqref="G11:G15 E9 C7:C9 D8:D9 H12:H15 I13:I15 J14:J15 C10:F15 K15">
    <cfRule type="cellIs" priority="1" dxfId="0" operator="greaterThan" stopIfTrue="1">
      <formula>$C$3</formula>
    </cfRule>
    <cfRule type="cellIs" priority="2" dxfId="1" operator="equal" stopIfTrue="1">
      <formula>$C$3</formula>
    </cfRule>
    <cfRule type="cellIs" priority="3" dxfId="2" operator="lessThan" stopIfTrue="1">
      <formula>$C$3</formula>
    </cfRule>
  </conditionalFormatting>
  <printOptions/>
  <pageMargins left="0.75" right="0.75" top="1" bottom="1" header="0.4921259845" footer="0.492125984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KnowHowKronach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UnserPC</dc:creator>
  <cp:keywords/>
  <dc:description/>
  <cp:lastModifiedBy>UnserPC</cp:lastModifiedBy>
  <dcterms:created xsi:type="dcterms:W3CDTF">2017-01-10T05:46:47Z</dcterms:created>
  <dcterms:modified xsi:type="dcterms:W3CDTF">2018-03-23T12:16:21Z</dcterms:modified>
  <cp:category/>
  <cp:version/>
  <cp:contentType/>
  <cp:contentStatus/>
</cp:coreProperties>
</file>